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7"/>
  </bookViews>
  <sheets>
    <sheet name="оплата" sheetId="1" r:id="rId1"/>
    <sheet name="Матер." sheetId="3" r:id="rId2"/>
    <sheet name="коммун." sheetId="2" r:id="rId3"/>
    <sheet name="сод.недв." sheetId="4" r:id="rId4"/>
    <sheet name="сод.движ. имущ., связь" sheetId="5" r:id="rId5"/>
    <sheet name="Оплата не связ. с услугой" sheetId="6" r:id="rId6"/>
    <sheet name="прочие общ." sheetId="7" r:id="rId7"/>
    <sheet name="Базов.нормит." sheetId="8" r:id="rId8"/>
  </sheets>
  <calcPr calcId="145621"/>
</workbook>
</file>

<file path=xl/calcChain.xml><?xml version="1.0" encoding="utf-8"?>
<calcChain xmlns="http://schemas.openxmlformats.org/spreadsheetml/2006/main">
  <c r="K10" i="8" l="1"/>
  <c r="I9" i="7" l="1"/>
  <c r="I8" i="7"/>
  <c r="H9" i="6"/>
  <c r="G9" i="6"/>
  <c r="G8" i="6"/>
  <c r="H8" i="6"/>
  <c r="J19" i="5" l="1"/>
  <c r="G16" i="5"/>
  <c r="G8" i="5"/>
  <c r="I11" i="5" s="1"/>
  <c r="I12" i="4"/>
  <c r="G12" i="2"/>
  <c r="I12" i="2" s="1"/>
  <c r="G10" i="2"/>
  <c r="I10" i="2" s="1"/>
  <c r="E15" i="1" l="1"/>
  <c r="G17" i="1" s="1"/>
  <c r="E17" i="1" l="1"/>
  <c r="I17" i="1"/>
</calcChain>
</file>

<file path=xl/sharedStrings.xml><?xml version="1.0" encoding="utf-8"?>
<sst xmlns="http://schemas.openxmlformats.org/spreadsheetml/2006/main" count="150" uniqueCount="98">
  <si>
    <t>Должности по штатному расписанию</t>
  </si>
  <si>
    <t>З/п на одну ставку (ФОТ)</t>
  </si>
  <si>
    <t>Кол-во ставок</t>
  </si>
  <si>
    <t>Количество затраченных человеко-часов</t>
  </si>
  <si>
    <t>кол-во ставок)</t>
  </si>
  <si>
    <t>Число зрителей</t>
  </si>
  <si>
    <t>(плановое задание 2016 года)</t>
  </si>
  <si>
    <t>Норма трудозатрат на оказание  1 ед. услуги (человеко-часов)</t>
  </si>
  <si>
    <t>Стоимость 1 человека-часа</t>
  </si>
  <si>
    <t>1 974 часов)</t>
  </si>
  <si>
    <t>Нормативные затраты</t>
  </si>
  <si>
    <t>6 = 4 ÷ 5</t>
  </si>
  <si>
    <t>ИТОГО ОПЛАТА ТРУДА</t>
  </si>
  <si>
    <t>(1 974 часа ×</t>
  </si>
  <si>
    <t xml:space="preserve">(ФОТ × 12 мес × 1,302  ÷ </t>
  </si>
  <si>
    <t>4 = 3 × 1 974</t>
  </si>
  <si>
    <t xml:space="preserve">8 = 6× 7 </t>
  </si>
  <si>
    <t>Рабочих часов в год - 1974 часов.</t>
  </si>
  <si>
    <t>Фонд оплаты труда,  с учетом начислений на ФОТ - k 1,302</t>
  </si>
  <si>
    <t>Затраты на оплату труда (с начислениями) работников, непосредственно связанных с оказанием услуги</t>
  </si>
  <si>
    <t>Культорганизатор</t>
  </si>
  <si>
    <t>Услуга: Организация мероприятий</t>
  </si>
  <si>
    <t>Наименнование запасов и особо ценного движимого имущества по группам</t>
  </si>
  <si>
    <t>Ед.изм.нормы</t>
  </si>
  <si>
    <t>Норматиное количество мат.запасов, ОЦДИ</t>
  </si>
  <si>
    <t>Норма на 1 зрителя, (шт.)</t>
  </si>
  <si>
    <t>Срок полезного исп-я, лет (ПБУ)</t>
  </si>
  <si>
    <t>Цена 1 ед. ресурса, рублей</t>
  </si>
  <si>
    <t>Наименование коммунальных услуг</t>
  </si>
  <si>
    <t>Ед.изм. Нормы</t>
  </si>
  <si>
    <t>Нормативный объем</t>
  </si>
  <si>
    <t>Общее полезное время исп-я имущ. Комплекса</t>
  </si>
  <si>
    <t>Время испо-я имущ. Комплекса на 1 зрителя</t>
  </si>
  <si>
    <t>Норма ресурса на 1 ед.услуги</t>
  </si>
  <si>
    <t>Тариф (цена), рублей</t>
  </si>
  <si>
    <t>Электроэнергия</t>
  </si>
  <si>
    <t>Холодное водоснабжение</t>
  </si>
  <si>
    <t>кВтчас</t>
  </si>
  <si>
    <t>куб.м</t>
  </si>
  <si>
    <t>8=6*7</t>
  </si>
  <si>
    <t>6=3/4*5</t>
  </si>
  <si>
    <t>Итого</t>
  </si>
  <si>
    <t>Наименование затрат</t>
  </si>
  <si>
    <t>Ремонт и содер. оргтехники</t>
  </si>
  <si>
    <t>кол-во устройств, ед.</t>
  </si>
  <si>
    <t>Абоненская плата</t>
  </si>
  <si>
    <t>кол-во номеров, ед.</t>
  </si>
  <si>
    <t>месяцев</t>
  </si>
  <si>
    <t>8=6*7*8</t>
  </si>
  <si>
    <t>Должености по штатному расписанию</t>
  </si>
  <si>
    <t>з/п на одну ставку (ФОТ)</t>
  </si>
  <si>
    <t>Норма затрат на 1 ед.услуги</t>
  </si>
  <si>
    <t>ФОТ с учетом кол-во ставок и отчислений</t>
  </si>
  <si>
    <t>7=2*3*12*1,302</t>
  </si>
  <si>
    <t>Директор</t>
  </si>
  <si>
    <t xml:space="preserve">Уборщик служебных помещений </t>
  </si>
  <si>
    <t>Общее полезное время исп-я имущ. комплекса</t>
  </si>
  <si>
    <t>Число зрителей (плановое задание 2016 года)</t>
  </si>
  <si>
    <t>Затраты на коммунальные услуги</t>
  </si>
  <si>
    <t>Затраты на содержание объектов недвижимого имущества</t>
  </si>
  <si>
    <t>Затраты на содержание объектов ОЦДИ, услуги связи</t>
  </si>
  <si>
    <t>Затраты на прочие общехозяйственные нужды</t>
  </si>
  <si>
    <t>Наименование прочих затрат</t>
  </si>
  <si>
    <t>Бумага</t>
  </si>
  <si>
    <t>Канцтовары</t>
  </si>
  <si>
    <t>Хозтовары</t>
  </si>
  <si>
    <t>пачек</t>
  </si>
  <si>
    <t>сумма в год</t>
  </si>
  <si>
    <t>Затраты непосредственно связанные с оказанием услуги, руб.</t>
  </si>
  <si>
    <t>Затраты на общехозяйтвенные нужды, руб.</t>
  </si>
  <si>
    <t>ОТ1</t>
  </si>
  <si>
    <t>МЗ и ОЦДИ</t>
  </si>
  <si>
    <t>ИНЗ</t>
  </si>
  <si>
    <t>КУ</t>
  </si>
  <si>
    <t>СНИ</t>
  </si>
  <si>
    <t>СОЦДИ</t>
  </si>
  <si>
    <t>УС</t>
  </si>
  <si>
    <t>ОТ2</t>
  </si>
  <si>
    <t>ПНЗ</t>
  </si>
  <si>
    <t>Затраты на оплату труда (с начислениями) работников, непосредственно не связанных с оказанием услуги</t>
  </si>
  <si>
    <t>Базовый норматив затрат на оказание услуги, руб.</t>
  </si>
  <si>
    <t>Утверждение базового норматива затрат</t>
  </si>
  <si>
    <t>ед.</t>
  </si>
  <si>
    <t>5=3/4</t>
  </si>
  <si>
    <t>8=5*7</t>
  </si>
  <si>
    <t>Материальные запасы и ОЦДИ</t>
  </si>
  <si>
    <t xml:space="preserve">Общее полезное время использования: Кол-во рабочих дней (247)х кол-во рабочий часов в день (8) х количество </t>
  </si>
  <si>
    <t>247х8х3,6=7113,60</t>
  </si>
  <si>
    <t>Планирумое число зрителей в год - 7053 человек (показатель объема услуги)</t>
  </si>
  <si>
    <t xml:space="preserve">Приложение 
к постановлению администрации
Салбинского сельсовета
от 23.11.2015г. №  63/2 -п
</t>
  </si>
  <si>
    <t>7= 1 × 12 ×1,302÷1974</t>
  </si>
  <si>
    <t>кочегар</t>
  </si>
  <si>
    <t xml:space="preserve">ноутбук </t>
  </si>
  <si>
    <t>беспроводные микрофоны</t>
  </si>
  <si>
    <t>Время использования имущ. Комплекса на 1 зрителя  -5,5* 1974/7053=1,54</t>
  </si>
  <si>
    <t>потребителей в человека-часах в день (3,6=7053чел./1974час.)</t>
  </si>
  <si>
    <t>Уголь</t>
  </si>
  <si>
    <t>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</si>
</sst>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2" fillId="0" borderId="5" xfId="0" applyFont="1" applyBorder="1"/>
    <xf numFmtId="0" fontId="2" fillId="0" borderId="0" xfId="0" applyFont="1" applyBorder="1"/>
    <xf numFmtId="0" fontId="2" fillId="0" borderId="5" xfId="0" applyFont="1" applyBorder="1" applyAlignment="1">
      <alignment vertical="justify"/>
    </xf>
    <xf numFmtId="0" fontId="2" fillId="0" borderId="6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5" xfId="0" applyNumberFormat="1" applyFont="1" applyBorder="1"/>
    <xf numFmtId="4" fontId="2" fillId="0" borderId="5" xfId="0" applyNumberFormat="1" applyFont="1" applyBorder="1"/>
    <xf numFmtId="0" fontId="1" fillId="0" borderId="0" xfId="0" applyFont="1"/>
    <xf numFmtId="2" fontId="2" fillId="0" borderId="5" xfId="0" applyNumberFormat="1" applyFont="1" applyBorder="1"/>
    <xf numFmtId="0" fontId="2" fillId="0" borderId="1" xfId="0" applyFont="1" applyBorder="1" applyAlignment="1">
      <alignment vertical="justify"/>
    </xf>
    <xf numFmtId="2" fontId="2" fillId="0" borderId="6" xfId="0" applyNumberFormat="1" applyFont="1" applyBorder="1"/>
    <xf numFmtId="3" fontId="2" fillId="0" borderId="6" xfId="0" applyNumberFormat="1" applyFont="1" applyBorder="1"/>
    <xf numFmtId="0" fontId="3" fillId="0" borderId="0" xfId="0" applyFont="1"/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0" fillId="0" borderId="0" xfId="0" applyAlignment="1">
      <alignment vertical="justify" wrapText="1"/>
    </xf>
    <xf numFmtId="0" fontId="0" fillId="0" borderId="8" xfId="0" applyBorder="1" applyAlignment="1">
      <alignment vertical="justify"/>
    </xf>
    <xf numFmtId="0" fontId="0" fillId="0" borderId="7" xfId="0" applyBorder="1" applyAlignment="1">
      <alignment vertical="justify"/>
    </xf>
    <xf numFmtId="0" fontId="0" fillId="0" borderId="10" xfId="0" applyBorder="1" applyAlignment="1">
      <alignment vertical="justify" wrapText="1"/>
    </xf>
    <xf numFmtId="0" fontId="0" fillId="0" borderId="2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2" fontId="0" fillId="0" borderId="13" xfId="0" applyNumberFormat="1" applyBorder="1"/>
    <xf numFmtId="0" fontId="0" fillId="0" borderId="12" xfId="0" applyBorder="1" applyAlignment="1">
      <alignment vertical="justify"/>
    </xf>
    <xf numFmtId="0" fontId="0" fillId="0" borderId="14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vertical="justify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5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0" xfId="0" applyNumberFormat="1" applyBorder="1"/>
    <xf numFmtId="0" fontId="0" fillId="0" borderId="15" xfId="0" applyBorder="1"/>
    <xf numFmtId="0" fontId="0" fillId="0" borderId="5" xfId="0" applyBorder="1" applyAlignment="1">
      <alignment vertical="justify"/>
    </xf>
    <xf numFmtId="2" fontId="0" fillId="0" borderId="4" xfId="0" applyNumberFormat="1" applyBorder="1"/>
    <xf numFmtId="1" fontId="0" fillId="0" borderId="5" xfId="0" applyNumberFormat="1" applyBorder="1"/>
    <xf numFmtId="0" fontId="0" fillId="0" borderId="8" xfId="0" applyBorder="1" applyAlignment="1">
      <alignment vertical="justify" wrapText="1"/>
    </xf>
    <xf numFmtId="0" fontId="0" fillId="0" borderId="7" xfId="0" applyBorder="1" applyAlignment="1">
      <alignment vertical="justify" wrapText="1"/>
    </xf>
    <xf numFmtId="0" fontId="0" fillId="0" borderId="1" xfId="0" applyBorder="1" applyAlignment="1">
      <alignment vertical="justify" wrapText="1"/>
    </xf>
    <xf numFmtId="0" fontId="0" fillId="0" borderId="0" xfId="0" applyFill="1" applyBorder="1"/>
    <xf numFmtId="0" fontId="0" fillId="0" borderId="8" xfId="0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0" xfId="0" applyBorder="1" applyAlignment="1">
      <alignment vertical="justify"/>
    </xf>
    <xf numFmtId="0" fontId="0" fillId="0" borderId="4" xfId="0" applyBorder="1"/>
    <xf numFmtId="0" fontId="0" fillId="0" borderId="2" xfId="0" applyBorder="1"/>
    <xf numFmtId="164" fontId="0" fillId="0" borderId="4" xfId="0" applyNumberFormat="1" applyBorder="1"/>
    <xf numFmtId="2" fontId="0" fillId="0" borderId="2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justify"/>
    </xf>
    <xf numFmtId="0" fontId="0" fillId="0" borderId="10" xfId="0" applyBorder="1"/>
    <xf numFmtId="0" fontId="0" fillId="0" borderId="1" xfId="0" applyBorder="1" applyAlignment="1">
      <alignment vertical="justify"/>
    </xf>
    <xf numFmtId="0" fontId="0" fillId="0" borderId="5" xfId="0" applyFill="1" applyBorder="1"/>
    <xf numFmtId="2" fontId="0" fillId="0" borderId="5" xfId="0" applyNumberFormat="1" applyFill="1" applyBorder="1"/>
    <xf numFmtId="0" fontId="2" fillId="0" borderId="0" xfId="0" applyFont="1" applyAlignment="1">
      <alignment vertical="justify" wrapText="1"/>
    </xf>
    <xf numFmtId="0" fontId="0" fillId="0" borderId="13" xfId="0" applyFill="1" applyBorder="1"/>
    <xf numFmtId="0" fontId="2" fillId="0" borderId="0" xfId="0" applyFont="1" applyAlignment="1">
      <alignment vertical="justify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0" fillId="0" borderId="9" xfId="0" applyBorder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  <xf numFmtId="0" fontId="0" fillId="0" borderId="6" xfId="0" applyBorder="1" applyAlignment="1">
      <alignment horizontal="center" vertical="justify" wrapText="1"/>
    </xf>
    <xf numFmtId="2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opLeftCell="A4" workbookViewId="0">
      <selection activeCell="G20" sqref="G20"/>
    </sheetView>
  </sheetViews>
  <sheetFormatPr defaultRowHeight="15.75" x14ac:dyDescent="0.25"/>
  <cols>
    <col min="1" max="1" width="5" style="1" customWidth="1"/>
    <col min="2" max="2" width="18.7109375" style="1" customWidth="1"/>
    <col min="3" max="3" width="16" style="1" customWidth="1"/>
    <col min="4" max="4" width="9.140625" style="1"/>
    <col min="5" max="5" width="16.5703125" style="1" customWidth="1"/>
    <col min="6" max="6" width="18.28515625" style="1" customWidth="1"/>
    <col min="7" max="7" width="14.140625" style="1" customWidth="1"/>
    <col min="8" max="8" width="13.140625" style="1" customWidth="1"/>
    <col min="9" max="9" width="12.42578125" style="1" customWidth="1"/>
    <col min="10" max="16384" width="9.140625" style="1"/>
  </cols>
  <sheetData>
    <row r="1" spans="2:10" ht="68.25" customHeight="1" x14ac:dyDescent="0.25">
      <c r="G1" s="75" t="s">
        <v>89</v>
      </c>
      <c r="H1" s="75"/>
      <c r="I1" s="75"/>
      <c r="J1" s="73"/>
    </row>
    <row r="3" spans="2:10" ht="18.75" x14ac:dyDescent="0.3">
      <c r="B3" s="18" t="s">
        <v>21</v>
      </c>
    </row>
    <row r="4" spans="2:10" ht="21" customHeight="1" x14ac:dyDescent="0.25">
      <c r="B4" s="13" t="s">
        <v>19</v>
      </c>
      <c r="C4" s="13"/>
    </row>
    <row r="5" spans="2:10" ht="29.25" customHeight="1" x14ac:dyDescent="0.25">
      <c r="B5" s="1" t="s">
        <v>88</v>
      </c>
    </row>
    <row r="6" spans="2:10" ht="19.5" customHeight="1" x14ac:dyDescent="0.25">
      <c r="B6" s="1" t="s">
        <v>17</v>
      </c>
    </row>
    <row r="7" spans="2:10" ht="19.5" customHeight="1" x14ac:dyDescent="0.25">
      <c r="B7" s="1" t="s">
        <v>18</v>
      </c>
    </row>
    <row r="8" spans="2:10" ht="21.75" customHeight="1" thickBot="1" x14ac:dyDescent="0.3"/>
    <row r="9" spans="2:10" ht="67.5" customHeight="1" x14ac:dyDescent="0.25">
      <c r="B9" s="2" t="s">
        <v>0</v>
      </c>
      <c r="C9" s="3" t="s">
        <v>1</v>
      </c>
      <c r="D9" s="2" t="s">
        <v>2</v>
      </c>
      <c r="E9" s="3" t="s">
        <v>3</v>
      </c>
      <c r="F9" s="2" t="s">
        <v>5</v>
      </c>
      <c r="G9" s="3" t="s">
        <v>7</v>
      </c>
      <c r="H9" s="2" t="s">
        <v>8</v>
      </c>
      <c r="I9" s="2" t="s">
        <v>10</v>
      </c>
    </row>
    <row r="10" spans="2:10" ht="45" customHeight="1" x14ac:dyDescent="0.25">
      <c r="B10" s="4"/>
      <c r="C10" s="5"/>
      <c r="D10" s="4"/>
      <c r="E10" s="5" t="s">
        <v>13</v>
      </c>
      <c r="F10" s="6" t="s">
        <v>6</v>
      </c>
      <c r="G10" s="5"/>
      <c r="H10" s="6" t="s">
        <v>14</v>
      </c>
      <c r="I10" s="4"/>
    </row>
    <row r="11" spans="2:10" ht="16.5" thickBot="1" x14ac:dyDescent="0.3">
      <c r="B11" s="7"/>
      <c r="C11" s="8"/>
      <c r="D11" s="7"/>
      <c r="E11" s="8" t="s">
        <v>4</v>
      </c>
      <c r="F11" s="7"/>
      <c r="G11" s="8"/>
      <c r="H11" s="7" t="s">
        <v>9</v>
      </c>
      <c r="I11" s="7"/>
    </row>
    <row r="12" spans="2:10" ht="33" customHeight="1" thickBot="1" x14ac:dyDescent="0.3">
      <c r="B12" s="9">
        <v>1</v>
      </c>
      <c r="C12" s="9">
        <v>2</v>
      </c>
      <c r="D12" s="9">
        <v>3</v>
      </c>
      <c r="E12" s="9" t="s">
        <v>15</v>
      </c>
      <c r="F12" s="9">
        <v>5</v>
      </c>
      <c r="G12" s="10" t="s">
        <v>11</v>
      </c>
      <c r="H12" s="15" t="s">
        <v>90</v>
      </c>
      <c r="I12" s="9" t="s">
        <v>16</v>
      </c>
    </row>
    <row r="13" spans="2:10" ht="11.25" customHeight="1" x14ac:dyDescent="0.25">
      <c r="B13" s="4"/>
      <c r="C13" s="4"/>
      <c r="D13" s="4"/>
      <c r="E13" s="4"/>
      <c r="F13" s="4"/>
      <c r="G13" s="4"/>
      <c r="H13" s="11"/>
      <c r="I13" s="4"/>
    </row>
    <row r="14" spans="2:10" ht="34.5" customHeight="1" x14ac:dyDescent="0.25">
      <c r="B14" s="6"/>
      <c r="C14" s="12"/>
      <c r="D14" s="4"/>
      <c r="E14" s="11"/>
      <c r="F14" s="11"/>
      <c r="G14" s="14"/>
      <c r="H14" s="14"/>
      <c r="I14" s="14"/>
    </row>
    <row r="15" spans="2:10" x14ac:dyDescent="0.25">
      <c r="B15" s="4" t="s">
        <v>20</v>
      </c>
      <c r="C15" s="12">
        <v>10549.45</v>
      </c>
      <c r="D15" s="4">
        <v>1</v>
      </c>
      <c r="E15" s="11">
        <f>D15*1974</f>
        <v>1974</v>
      </c>
      <c r="F15" s="11">
        <v>7053</v>
      </c>
      <c r="G15" s="14">
        <v>0.28000000000000003</v>
      </c>
      <c r="H15" s="14">
        <v>83.5</v>
      </c>
      <c r="I15" s="14">
        <v>23.38</v>
      </c>
    </row>
    <row r="16" spans="2:10" x14ac:dyDescent="0.25">
      <c r="B16" s="4"/>
      <c r="C16" s="12"/>
      <c r="D16" s="4"/>
      <c r="E16" s="11"/>
      <c r="F16" s="11"/>
      <c r="G16" s="4"/>
      <c r="H16" s="4"/>
      <c r="I16" s="4"/>
    </row>
    <row r="17" spans="2:9" ht="16.5" thickBot="1" x14ac:dyDescent="0.3">
      <c r="B17" s="7" t="s">
        <v>12</v>
      </c>
      <c r="C17" s="7"/>
      <c r="D17" s="7"/>
      <c r="E17" s="17">
        <f>E14+E15</f>
        <v>1974</v>
      </c>
      <c r="F17" s="7"/>
      <c r="G17" s="16">
        <f>G14+G15</f>
        <v>0.28000000000000003</v>
      </c>
      <c r="H17" s="7">
        <v>83.5</v>
      </c>
      <c r="I17" s="16">
        <f>I14+I15</f>
        <v>23.38</v>
      </c>
    </row>
    <row r="19" spans="2:9" x14ac:dyDescent="0.25">
      <c r="B19" s="1" t="s">
        <v>94</v>
      </c>
    </row>
  </sheetData>
  <mergeCells count="1">
    <mergeCell ref="G1:I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J21" sqref="J21"/>
    </sheetView>
  </sheetViews>
  <sheetFormatPr defaultRowHeight="15" x14ac:dyDescent="0.25"/>
  <cols>
    <col min="2" max="2" width="20.28515625" customWidth="1"/>
    <col min="4" max="4" width="11.5703125" customWidth="1"/>
    <col min="5" max="5" width="10.28515625" customWidth="1"/>
  </cols>
  <sheetData>
    <row r="2" spans="2:11" ht="15.75" x14ac:dyDescent="0.25">
      <c r="B2" s="76" t="s">
        <v>85</v>
      </c>
      <c r="C2" s="76"/>
      <c r="D2" s="76"/>
      <c r="E2" s="76"/>
    </row>
    <row r="4" spans="2:11" ht="15.75" thickBot="1" x14ac:dyDescent="0.3"/>
    <row r="5" spans="2:11" ht="99" customHeight="1" thickBot="1" x14ac:dyDescent="0.3">
      <c r="B5" s="22" t="s">
        <v>22</v>
      </c>
      <c r="C5" s="70" t="s">
        <v>23</v>
      </c>
      <c r="D5" s="23" t="s">
        <v>24</v>
      </c>
      <c r="E5" s="70" t="s">
        <v>57</v>
      </c>
      <c r="F5" s="23" t="s">
        <v>25</v>
      </c>
      <c r="G5" s="70" t="s">
        <v>26</v>
      </c>
      <c r="H5" s="23" t="s">
        <v>27</v>
      </c>
      <c r="I5" s="70" t="s">
        <v>10</v>
      </c>
      <c r="J5" s="19"/>
      <c r="K5" s="19"/>
    </row>
    <row r="6" spans="2:11" ht="15.75" thickBot="1" x14ac:dyDescent="0.3">
      <c r="B6" s="34">
        <v>1</v>
      </c>
      <c r="C6" s="38">
        <v>2</v>
      </c>
      <c r="D6" s="35">
        <v>3</v>
      </c>
      <c r="E6" s="38">
        <v>4</v>
      </c>
      <c r="F6" s="35" t="s">
        <v>83</v>
      </c>
      <c r="G6" s="38">
        <v>6</v>
      </c>
      <c r="H6" s="35">
        <v>7</v>
      </c>
      <c r="I6" s="38" t="s">
        <v>84</v>
      </c>
    </row>
    <row r="7" spans="2:11" x14ac:dyDescent="0.25">
      <c r="B7" s="69"/>
      <c r="C7" s="60"/>
      <c r="D7" s="61"/>
      <c r="E7" s="60"/>
      <c r="F7" s="61"/>
      <c r="G7" s="60"/>
      <c r="H7" s="61"/>
      <c r="I7" s="60"/>
    </row>
    <row r="8" spans="2:11" x14ac:dyDescent="0.25">
      <c r="B8" s="27" t="s">
        <v>92</v>
      </c>
      <c r="C8" s="39" t="s">
        <v>82</v>
      </c>
      <c r="D8" s="28">
        <v>1</v>
      </c>
      <c r="E8" s="39">
        <v>7054.32</v>
      </c>
      <c r="F8" s="28">
        <v>5.6699999999999997E-3</v>
      </c>
      <c r="G8" s="39">
        <v>1</v>
      </c>
      <c r="H8" s="71">
        <v>2237.4</v>
      </c>
      <c r="I8" s="42">
        <v>4.2</v>
      </c>
    </row>
    <row r="9" spans="2:11" x14ac:dyDescent="0.25">
      <c r="B9" s="27" t="s">
        <v>93</v>
      </c>
      <c r="C9" s="39" t="s">
        <v>82</v>
      </c>
      <c r="D9" s="28">
        <v>2</v>
      </c>
      <c r="E9" s="39">
        <v>7054.32</v>
      </c>
      <c r="F9" s="28">
        <v>2.7999999999999998E-4</v>
      </c>
      <c r="G9" s="39">
        <v>5</v>
      </c>
      <c r="H9" s="71">
        <v>5000</v>
      </c>
      <c r="I9" s="42">
        <v>1.4</v>
      </c>
    </row>
    <row r="10" spans="2:11" x14ac:dyDescent="0.25">
      <c r="B10" s="27"/>
      <c r="C10" s="39"/>
      <c r="D10" s="52"/>
      <c r="E10" s="39"/>
      <c r="F10" s="28"/>
      <c r="G10" s="39"/>
      <c r="H10" s="71"/>
      <c r="I10" s="42"/>
    </row>
    <row r="11" spans="2:11" x14ac:dyDescent="0.25">
      <c r="B11" s="27"/>
      <c r="C11" s="39"/>
      <c r="D11" s="52"/>
      <c r="E11" s="39"/>
      <c r="F11" s="28"/>
      <c r="G11" s="39"/>
      <c r="H11" s="71"/>
      <c r="I11" s="42"/>
    </row>
    <row r="12" spans="2:11" x14ac:dyDescent="0.25">
      <c r="B12" s="27"/>
      <c r="C12" s="39"/>
      <c r="D12" s="52"/>
      <c r="E12" s="39"/>
      <c r="F12" s="52"/>
      <c r="G12" s="39"/>
      <c r="H12" s="72"/>
      <c r="I12" s="42"/>
    </row>
    <row r="13" spans="2:11" x14ac:dyDescent="0.25">
      <c r="B13" s="27"/>
      <c r="C13" s="39"/>
      <c r="D13" s="52"/>
      <c r="E13" s="39"/>
      <c r="F13" s="52"/>
      <c r="G13" s="39"/>
      <c r="H13" s="71"/>
      <c r="I13" s="42"/>
    </row>
    <row r="14" spans="2:11" x14ac:dyDescent="0.25">
      <c r="B14" s="27"/>
      <c r="C14" s="39"/>
      <c r="D14" s="52"/>
      <c r="E14" s="39"/>
      <c r="F14" s="52"/>
      <c r="G14" s="39"/>
      <c r="H14" s="71"/>
      <c r="I14" s="42"/>
    </row>
    <row r="15" spans="2:11" x14ac:dyDescent="0.25">
      <c r="B15" s="27"/>
      <c r="C15" s="39"/>
      <c r="D15" s="52"/>
      <c r="E15" s="39"/>
      <c r="F15" s="52"/>
      <c r="G15" s="39"/>
      <c r="H15" s="71"/>
      <c r="I15" s="42"/>
    </row>
    <row r="16" spans="2:11" x14ac:dyDescent="0.25">
      <c r="B16" s="27"/>
      <c r="C16" s="39"/>
      <c r="D16" s="52"/>
      <c r="E16" s="39"/>
      <c r="F16" s="52"/>
      <c r="G16" s="39"/>
      <c r="H16" s="71"/>
      <c r="I16" s="42"/>
    </row>
    <row r="17" spans="2:9" x14ac:dyDescent="0.25">
      <c r="B17" s="27"/>
      <c r="C17" s="39"/>
      <c r="D17" s="52"/>
      <c r="E17" s="39"/>
      <c r="F17" s="28"/>
      <c r="G17" s="39"/>
      <c r="H17" s="52"/>
      <c r="I17" s="42"/>
    </row>
    <row r="18" spans="2:9" ht="15.75" thickBot="1" x14ac:dyDescent="0.3">
      <c r="B18" s="32" t="s">
        <v>41</v>
      </c>
      <c r="C18" s="40"/>
      <c r="D18" s="33"/>
      <c r="E18" s="40"/>
      <c r="F18" s="33"/>
      <c r="G18" s="40"/>
      <c r="H18" s="33"/>
      <c r="I18" s="43">
        <v>5.6</v>
      </c>
    </row>
  </sheetData>
  <mergeCells count="1">
    <mergeCell ref="B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4"/>
  <sheetViews>
    <sheetView workbookViewId="0">
      <selection activeCell="K7" sqref="K7"/>
    </sheetView>
  </sheetViews>
  <sheetFormatPr defaultRowHeight="15" x14ac:dyDescent="0.25"/>
  <cols>
    <col min="2" max="2" width="16.7109375" customWidth="1"/>
    <col min="4" max="4" width="11.42578125" customWidth="1"/>
    <col min="5" max="5" width="10.7109375" customWidth="1"/>
    <col min="6" max="6" width="12.140625" customWidth="1"/>
    <col min="7" max="7" width="13.85546875" customWidth="1"/>
    <col min="8" max="8" width="10.5703125" customWidth="1"/>
    <col min="9" max="9" width="12" customWidth="1"/>
  </cols>
  <sheetData>
    <row r="3" spans="2:13" ht="15.75" x14ac:dyDescent="0.25">
      <c r="B3" s="13" t="s">
        <v>58</v>
      </c>
    </row>
    <row r="5" spans="2:13" x14ac:dyDescent="0.25">
      <c r="B5" t="s">
        <v>86</v>
      </c>
    </row>
    <row r="6" spans="2:13" x14ac:dyDescent="0.25">
      <c r="B6" t="s">
        <v>95</v>
      </c>
      <c r="G6" t="s">
        <v>87</v>
      </c>
    </row>
    <row r="7" spans="2:13" ht="15.75" thickBot="1" x14ac:dyDescent="0.3"/>
    <row r="8" spans="2:13" ht="72.75" customHeight="1" thickBot="1" x14ac:dyDescent="0.3">
      <c r="B8" s="24" t="s">
        <v>28</v>
      </c>
      <c r="C8" s="37" t="s">
        <v>29</v>
      </c>
      <c r="D8" s="25" t="s">
        <v>30</v>
      </c>
      <c r="E8" s="37" t="s">
        <v>31</v>
      </c>
      <c r="F8" s="25" t="s">
        <v>32</v>
      </c>
      <c r="G8" s="37" t="s">
        <v>33</v>
      </c>
      <c r="H8" s="25" t="s">
        <v>34</v>
      </c>
      <c r="I8" s="37" t="s">
        <v>10</v>
      </c>
      <c r="J8" s="21"/>
      <c r="K8" s="21"/>
      <c r="L8" s="21"/>
      <c r="M8" s="21"/>
    </row>
    <row r="9" spans="2:13" ht="15.75" thickBot="1" x14ac:dyDescent="0.3">
      <c r="B9" s="34">
        <v>1</v>
      </c>
      <c r="C9" s="38">
        <v>2</v>
      </c>
      <c r="D9" s="35">
        <v>3</v>
      </c>
      <c r="E9" s="38">
        <v>4</v>
      </c>
      <c r="F9" s="35">
        <v>5</v>
      </c>
      <c r="G9" s="38" t="s">
        <v>40</v>
      </c>
      <c r="H9" s="35">
        <v>7</v>
      </c>
      <c r="I9" s="38" t="s">
        <v>39</v>
      </c>
    </row>
    <row r="10" spans="2:13" ht="23.25" customHeight="1" x14ac:dyDescent="0.25">
      <c r="B10" s="27" t="s">
        <v>35</v>
      </c>
      <c r="C10" s="39" t="s">
        <v>37</v>
      </c>
      <c r="D10" s="28">
        <v>5000</v>
      </c>
      <c r="E10" s="42">
        <v>7054.32</v>
      </c>
      <c r="F10" s="28">
        <v>1.54</v>
      </c>
      <c r="G10" s="41">
        <f>D10/E10*F10</f>
        <v>1.0915297293006272</v>
      </c>
      <c r="H10" s="28">
        <v>5.73</v>
      </c>
      <c r="I10" s="42">
        <f>G10*H10</f>
        <v>6.2544653488925945</v>
      </c>
    </row>
    <row r="11" spans="2:13" ht="27" customHeight="1" x14ac:dyDescent="0.25">
      <c r="B11" s="27"/>
      <c r="C11" s="39"/>
      <c r="D11" s="28"/>
      <c r="E11" s="42"/>
      <c r="F11" s="28"/>
      <c r="G11" s="41"/>
      <c r="H11" s="28"/>
      <c r="I11" s="42"/>
    </row>
    <row r="12" spans="2:13" ht="32.25" customHeight="1" x14ac:dyDescent="0.25">
      <c r="B12" s="31" t="s">
        <v>36</v>
      </c>
      <c r="C12" s="39" t="s">
        <v>38</v>
      </c>
      <c r="D12" s="28">
        <v>105.6</v>
      </c>
      <c r="E12" s="42">
        <v>7054.32</v>
      </c>
      <c r="F12" s="28">
        <v>1.54</v>
      </c>
      <c r="G12" s="41">
        <f t="shared" ref="G12" si="0">D12/E12*F12</f>
        <v>2.3053107882829247E-2</v>
      </c>
      <c r="H12" s="28">
        <v>80.72</v>
      </c>
      <c r="I12" s="42">
        <f t="shared" ref="I12" si="1">G12*H12</f>
        <v>1.8608468683019768</v>
      </c>
    </row>
    <row r="13" spans="2:13" x14ac:dyDescent="0.25">
      <c r="B13" s="27"/>
      <c r="C13" s="39"/>
      <c r="D13" s="28"/>
      <c r="E13" s="39"/>
      <c r="F13" s="28"/>
      <c r="G13" s="39"/>
      <c r="H13" s="28"/>
      <c r="I13" s="39"/>
    </row>
    <row r="14" spans="2:13" ht="15.75" thickBot="1" x14ac:dyDescent="0.3">
      <c r="B14" s="32" t="s">
        <v>41</v>
      </c>
      <c r="C14" s="40"/>
      <c r="D14" s="33"/>
      <c r="E14" s="40"/>
      <c r="F14" s="33"/>
      <c r="G14" s="40"/>
      <c r="H14" s="33"/>
      <c r="I14" s="43">
        <v>8.11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3"/>
  <sheetViews>
    <sheetView workbookViewId="0">
      <selection activeCell="I15" sqref="I15"/>
    </sheetView>
  </sheetViews>
  <sheetFormatPr defaultRowHeight="15" x14ac:dyDescent="0.25"/>
  <cols>
    <col min="2" max="2" width="18.140625" customWidth="1"/>
    <col min="4" max="4" width="11.42578125" customWidth="1"/>
    <col min="5" max="5" width="10.7109375" customWidth="1"/>
    <col min="6" max="6" width="12.140625" customWidth="1"/>
    <col min="7" max="7" width="10.85546875" customWidth="1"/>
    <col min="8" max="8" width="10.5703125" customWidth="1"/>
    <col min="9" max="9" width="12" customWidth="1"/>
  </cols>
  <sheetData>
    <row r="3" spans="2:13" ht="15.75" x14ac:dyDescent="0.25">
      <c r="B3" s="13" t="s">
        <v>59</v>
      </c>
    </row>
    <row r="5" spans="2:13" ht="15.75" thickBot="1" x14ac:dyDescent="0.3"/>
    <row r="6" spans="2:13" ht="59.25" customHeight="1" thickBot="1" x14ac:dyDescent="0.3">
      <c r="B6" s="24" t="s">
        <v>42</v>
      </c>
      <c r="C6" s="37" t="s">
        <v>29</v>
      </c>
      <c r="D6" s="25" t="s">
        <v>30</v>
      </c>
      <c r="E6" s="37" t="s">
        <v>31</v>
      </c>
      <c r="F6" s="25" t="s">
        <v>32</v>
      </c>
      <c r="G6" s="37" t="s">
        <v>33</v>
      </c>
      <c r="H6" s="25" t="s">
        <v>34</v>
      </c>
      <c r="I6" s="37" t="s">
        <v>10</v>
      </c>
      <c r="J6" s="21"/>
      <c r="K6" s="21"/>
      <c r="L6" s="21"/>
      <c r="M6" s="21"/>
    </row>
    <row r="7" spans="2:13" s="20" customFormat="1" ht="15.75" thickBot="1" x14ac:dyDescent="0.3">
      <c r="B7" s="34">
        <v>1</v>
      </c>
      <c r="C7" s="38">
        <v>2</v>
      </c>
      <c r="D7" s="35">
        <v>3</v>
      </c>
      <c r="E7" s="38">
        <v>4</v>
      </c>
      <c r="F7" s="35">
        <v>5</v>
      </c>
      <c r="G7" s="38" t="s">
        <v>40</v>
      </c>
      <c r="H7" s="35">
        <v>7</v>
      </c>
      <c r="I7" s="38" t="s">
        <v>39</v>
      </c>
    </row>
    <row r="8" spans="2:13" x14ac:dyDescent="0.25">
      <c r="B8" s="31"/>
      <c r="C8" s="39"/>
      <c r="D8" s="28"/>
      <c r="E8" s="42"/>
      <c r="F8" s="28"/>
      <c r="G8" s="41"/>
      <c r="H8" s="44"/>
      <c r="I8" s="42"/>
    </row>
    <row r="9" spans="2:13" x14ac:dyDescent="0.25">
      <c r="B9" s="31"/>
      <c r="C9" s="39"/>
      <c r="D9" s="28"/>
      <c r="E9" s="42"/>
      <c r="F9" s="28"/>
      <c r="G9" s="41"/>
      <c r="H9" s="44"/>
      <c r="I9" s="42"/>
    </row>
    <row r="10" spans="2:13" ht="27.75" customHeight="1" x14ac:dyDescent="0.25">
      <c r="B10" s="31"/>
      <c r="C10" s="39"/>
      <c r="D10" s="28"/>
      <c r="E10" s="42"/>
      <c r="F10" s="28"/>
      <c r="G10" s="41"/>
      <c r="H10" s="44"/>
      <c r="I10" s="42"/>
    </row>
    <row r="11" spans="2:13" x14ac:dyDescent="0.25">
      <c r="B11" s="27"/>
      <c r="C11" s="39"/>
      <c r="D11" s="28"/>
      <c r="E11" s="39"/>
      <c r="F11" s="28"/>
      <c r="G11" s="39"/>
      <c r="H11" s="28"/>
      <c r="I11" s="39"/>
    </row>
    <row r="12" spans="2:13" x14ac:dyDescent="0.25">
      <c r="B12" s="27" t="s">
        <v>41</v>
      </c>
      <c r="C12" s="39"/>
      <c r="D12" s="28"/>
      <c r="E12" s="39"/>
      <c r="F12" s="28"/>
      <c r="G12" s="39"/>
      <c r="H12" s="28"/>
      <c r="I12" s="42">
        <f>I8+I9+I10</f>
        <v>0</v>
      </c>
    </row>
    <row r="13" spans="2:13" ht="15.75" thickBot="1" x14ac:dyDescent="0.3">
      <c r="B13" s="32"/>
      <c r="C13" s="40"/>
      <c r="D13" s="33"/>
      <c r="E13" s="40"/>
      <c r="F13" s="33"/>
      <c r="G13" s="40"/>
      <c r="H13" s="33"/>
      <c r="I13" s="40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0"/>
  <sheetViews>
    <sheetView topLeftCell="A10" workbookViewId="0">
      <selection activeCell="B9" sqref="B9"/>
    </sheetView>
  </sheetViews>
  <sheetFormatPr defaultRowHeight="15" x14ac:dyDescent="0.25"/>
  <cols>
    <col min="2" max="2" width="18.140625" customWidth="1"/>
    <col min="4" max="4" width="11.42578125" customWidth="1"/>
    <col min="5" max="5" width="10.7109375" customWidth="1"/>
    <col min="6" max="6" width="12.140625" customWidth="1"/>
    <col min="7" max="7" width="10.85546875" customWidth="1"/>
    <col min="8" max="8" width="10.5703125" customWidth="1"/>
    <col min="9" max="9" width="10.28515625" customWidth="1"/>
  </cols>
  <sheetData>
    <row r="3" spans="2:13" ht="15.75" x14ac:dyDescent="0.25">
      <c r="B3" s="13" t="s">
        <v>60</v>
      </c>
    </row>
    <row r="5" spans="2:13" ht="15.75" thickBot="1" x14ac:dyDescent="0.3"/>
    <row r="6" spans="2:13" ht="59.25" customHeight="1" thickBot="1" x14ac:dyDescent="0.3">
      <c r="B6" s="24" t="s">
        <v>42</v>
      </c>
      <c r="C6" s="37" t="s">
        <v>29</v>
      </c>
      <c r="D6" s="25" t="s">
        <v>30</v>
      </c>
      <c r="E6" s="37" t="s">
        <v>31</v>
      </c>
      <c r="F6" s="25" t="s">
        <v>32</v>
      </c>
      <c r="G6" s="37" t="s">
        <v>33</v>
      </c>
      <c r="H6" s="25" t="s">
        <v>34</v>
      </c>
      <c r="I6" s="26" t="s">
        <v>10</v>
      </c>
      <c r="J6" s="21"/>
      <c r="K6" s="21"/>
      <c r="L6" s="21"/>
      <c r="M6" s="21"/>
    </row>
    <row r="7" spans="2:13" s="20" customFormat="1" ht="15.75" thickBot="1" x14ac:dyDescent="0.3">
      <c r="B7" s="34">
        <v>1</v>
      </c>
      <c r="C7" s="38">
        <v>2</v>
      </c>
      <c r="D7" s="35">
        <v>3</v>
      </c>
      <c r="E7" s="38">
        <v>4</v>
      </c>
      <c r="F7" s="35">
        <v>5</v>
      </c>
      <c r="G7" s="38" t="s">
        <v>40</v>
      </c>
      <c r="H7" s="35">
        <v>7</v>
      </c>
      <c r="I7" s="36" t="s">
        <v>39</v>
      </c>
    </row>
    <row r="8" spans="2:13" ht="45.75" customHeight="1" x14ac:dyDescent="0.25">
      <c r="B8" s="31" t="s">
        <v>43</v>
      </c>
      <c r="C8" s="46" t="s">
        <v>44</v>
      </c>
      <c r="D8" s="28">
        <v>7</v>
      </c>
      <c r="E8" s="42">
        <v>7054.32</v>
      </c>
      <c r="F8" s="28">
        <v>1.54</v>
      </c>
      <c r="G8" s="41">
        <f>D8/E8*F8</f>
        <v>1.5281416210208782E-3</v>
      </c>
      <c r="H8" s="44">
        <v>1600</v>
      </c>
      <c r="I8" s="47">
        <v>0.53</v>
      </c>
    </row>
    <row r="9" spans="2:13" x14ac:dyDescent="0.25">
      <c r="B9" s="31"/>
      <c r="C9" s="39"/>
      <c r="D9" s="28"/>
      <c r="E9" s="39"/>
      <c r="F9" s="28"/>
      <c r="G9" s="41"/>
      <c r="H9" s="44"/>
      <c r="I9" s="42"/>
    </row>
    <row r="10" spans="2:13" x14ac:dyDescent="0.25">
      <c r="B10" s="27"/>
      <c r="C10" s="39"/>
      <c r="D10" s="28"/>
      <c r="E10" s="39"/>
      <c r="F10" s="28"/>
      <c r="G10" s="39"/>
      <c r="H10" s="28"/>
      <c r="I10" s="39"/>
    </row>
    <row r="11" spans="2:13" x14ac:dyDescent="0.25">
      <c r="B11" s="27" t="s">
        <v>41</v>
      </c>
      <c r="C11" s="39"/>
      <c r="D11" s="28"/>
      <c r="E11" s="39"/>
      <c r="F11" s="28"/>
      <c r="G11" s="39"/>
      <c r="H11" s="28"/>
      <c r="I11" s="42">
        <f>I8</f>
        <v>0.53</v>
      </c>
    </row>
    <row r="12" spans="2:13" ht="15.75" thickBot="1" x14ac:dyDescent="0.3">
      <c r="B12" s="32"/>
      <c r="C12" s="40"/>
      <c r="D12" s="33"/>
      <c r="E12" s="40"/>
      <c r="F12" s="33"/>
      <c r="G12" s="40"/>
      <c r="H12" s="33"/>
      <c r="I12" s="40"/>
    </row>
    <row r="13" spans="2:13" ht="15.75" thickBot="1" x14ac:dyDescent="0.3"/>
    <row r="14" spans="2:13" ht="90.75" thickBot="1" x14ac:dyDescent="0.3">
      <c r="B14" s="24" t="s">
        <v>42</v>
      </c>
      <c r="C14" s="37" t="s">
        <v>29</v>
      </c>
      <c r="D14" s="25" t="s">
        <v>30</v>
      </c>
      <c r="E14" s="37" t="s">
        <v>31</v>
      </c>
      <c r="F14" s="25" t="s">
        <v>32</v>
      </c>
      <c r="G14" s="37" t="s">
        <v>33</v>
      </c>
      <c r="H14" s="25" t="s">
        <v>34</v>
      </c>
      <c r="I14" s="37" t="s">
        <v>47</v>
      </c>
      <c r="J14" s="26" t="s">
        <v>10</v>
      </c>
    </row>
    <row r="15" spans="2:13" ht="15.75" thickBot="1" x14ac:dyDescent="0.3">
      <c r="B15" s="34">
        <v>1</v>
      </c>
      <c r="C15" s="38">
        <v>2</v>
      </c>
      <c r="D15" s="35">
        <v>3</v>
      </c>
      <c r="E15" s="38">
        <v>4</v>
      </c>
      <c r="F15" s="35">
        <v>5</v>
      </c>
      <c r="G15" s="38" t="s">
        <v>40</v>
      </c>
      <c r="H15" s="35">
        <v>7</v>
      </c>
      <c r="I15" s="38">
        <v>8</v>
      </c>
      <c r="J15" s="36" t="s">
        <v>48</v>
      </c>
    </row>
    <row r="16" spans="2:13" ht="45" x14ac:dyDescent="0.25">
      <c r="B16" s="31" t="s">
        <v>45</v>
      </c>
      <c r="C16" s="46" t="s">
        <v>46</v>
      </c>
      <c r="D16" s="28">
        <v>1</v>
      </c>
      <c r="E16" s="42">
        <v>7054.32</v>
      </c>
      <c r="F16" s="28">
        <v>1.54</v>
      </c>
      <c r="G16" s="41">
        <f>D16/E16*F16</f>
        <v>2.1830594586012543E-4</v>
      </c>
      <c r="H16" s="44">
        <v>575.04</v>
      </c>
      <c r="I16" s="48">
        <v>12</v>
      </c>
      <c r="J16" s="30">
        <v>1.52</v>
      </c>
    </row>
    <row r="17" spans="2:10" x14ac:dyDescent="0.25">
      <c r="B17" s="31"/>
      <c r="C17" s="39"/>
      <c r="D17" s="28"/>
      <c r="E17" s="39"/>
      <c r="F17" s="28"/>
      <c r="G17" s="41"/>
      <c r="H17" s="44"/>
      <c r="I17" s="42"/>
      <c r="J17" s="30"/>
    </row>
    <row r="18" spans="2:10" x14ac:dyDescent="0.25">
      <c r="B18" s="27"/>
      <c r="C18" s="39"/>
      <c r="D18" s="28"/>
      <c r="E18" s="39"/>
      <c r="F18" s="28"/>
      <c r="G18" s="39"/>
      <c r="H18" s="28"/>
      <c r="I18" s="39"/>
      <c r="J18" s="29"/>
    </row>
    <row r="19" spans="2:10" x14ac:dyDescent="0.25">
      <c r="B19" s="27" t="s">
        <v>41</v>
      </c>
      <c r="C19" s="39"/>
      <c r="D19" s="28"/>
      <c r="E19" s="39"/>
      <c r="F19" s="28"/>
      <c r="G19" s="39"/>
      <c r="H19" s="28"/>
      <c r="I19" s="48"/>
      <c r="J19" s="30">
        <f>J16</f>
        <v>1.52</v>
      </c>
    </row>
    <row r="20" spans="2:10" ht="15.75" thickBot="1" x14ac:dyDescent="0.3">
      <c r="B20" s="32"/>
      <c r="C20" s="40"/>
      <c r="D20" s="33"/>
      <c r="E20" s="40"/>
      <c r="F20" s="33"/>
      <c r="G20" s="40"/>
      <c r="H20" s="33"/>
      <c r="I20" s="40"/>
      <c r="J20" s="45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2"/>
  <sheetViews>
    <sheetView workbookViewId="0">
      <selection activeCell="F12" sqref="F12"/>
    </sheetView>
  </sheetViews>
  <sheetFormatPr defaultRowHeight="15" x14ac:dyDescent="0.25"/>
  <cols>
    <col min="2" max="2" width="19.85546875" customWidth="1"/>
    <col min="4" max="4" width="7.28515625" bestFit="1" customWidth="1"/>
    <col min="5" max="5" width="17.28515625" bestFit="1" customWidth="1"/>
    <col min="6" max="6" width="12.140625" customWidth="1"/>
    <col min="7" max="7" width="10.85546875" customWidth="1"/>
    <col min="8" max="8" width="14.7109375" bestFit="1" customWidth="1"/>
    <col min="9" max="9" width="12" customWidth="1"/>
  </cols>
  <sheetData>
    <row r="3" spans="2:13" ht="15.75" x14ac:dyDescent="0.25">
      <c r="B3" s="13" t="s">
        <v>79</v>
      </c>
    </row>
    <row r="5" spans="2:13" ht="15.75" thickBot="1" x14ac:dyDescent="0.3"/>
    <row r="6" spans="2:13" ht="59.25" customHeight="1" thickBot="1" x14ac:dyDescent="0.3">
      <c r="B6" s="49" t="s">
        <v>49</v>
      </c>
      <c r="C6" s="51" t="s">
        <v>50</v>
      </c>
      <c r="D6" s="50" t="s">
        <v>2</v>
      </c>
      <c r="E6" s="51" t="s">
        <v>56</v>
      </c>
      <c r="F6" s="50" t="s">
        <v>32</v>
      </c>
      <c r="G6" s="51" t="s">
        <v>51</v>
      </c>
      <c r="H6" s="50" t="s">
        <v>52</v>
      </c>
      <c r="I6" s="51" t="s">
        <v>10</v>
      </c>
      <c r="J6" s="21"/>
      <c r="K6" s="21"/>
      <c r="L6" s="21"/>
      <c r="M6" s="21"/>
    </row>
    <row r="7" spans="2:13" s="20" customFormat="1" ht="19.5" customHeight="1" thickBot="1" x14ac:dyDescent="0.3">
      <c r="B7" s="34">
        <v>1</v>
      </c>
      <c r="C7" s="38">
        <v>2</v>
      </c>
      <c r="D7" s="35">
        <v>3</v>
      </c>
      <c r="E7" s="38">
        <v>4</v>
      </c>
      <c r="F7" s="35">
        <v>5</v>
      </c>
      <c r="G7" s="38" t="s">
        <v>40</v>
      </c>
      <c r="H7" s="35" t="s">
        <v>53</v>
      </c>
      <c r="I7" s="38" t="s">
        <v>39</v>
      </c>
    </row>
    <row r="8" spans="2:13" ht="24" customHeight="1" x14ac:dyDescent="0.25">
      <c r="B8" s="31" t="s">
        <v>54</v>
      </c>
      <c r="C8" s="39">
        <v>14219</v>
      </c>
      <c r="D8" s="28">
        <v>1</v>
      </c>
      <c r="E8" s="42">
        <v>7054.32</v>
      </c>
      <c r="F8" s="28">
        <v>1.26</v>
      </c>
      <c r="G8" s="41">
        <f>D8/E8*F8</f>
        <v>1.7861395570373899E-4</v>
      </c>
      <c r="H8" s="44">
        <f>C8*D8*12*1.302</f>
        <v>222157.65600000002</v>
      </c>
      <c r="I8" s="42">
        <v>48.87</v>
      </c>
    </row>
    <row r="9" spans="2:13" ht="27" customHeight="1" x14ac:dyDescent="0.25">
      <c r="B9" s="31" t="s">
        <v>55</v>
      </c>
      <c r="C9" s="39">
        <v>9877.7999999999993</v>
      </c>
      <c r="D9" s="28">
        <v>0.5</v>
      </c>
      <c r="E9" s="42">
        <v>7054.32</v>
      </c>
      <c r="F9" s="28">
        <v>1.26</v>
      </c>
      <c r="G9" s="41">
        <f t="shared" ref="G9" si="0">D9/E9*F9</f>
        <v>8.9306977851869493E-5</v>
      </c>
      <c r="H9" s="44">
        <f t="shared" ref="H9" si="1">C9*D9*12*1.302</f>
        <v>77165.373599999992</v>
      </c>
      <c r="I9" s="42">
        <v>8.49</v>
      </c>
    </row>
    <row r="10" spans="2:13" ht="31.5" customHeight="1" x14ac:dyDescent="0.25">
      <c r="B10" s="27" t="s">
        <v>91</v>
      </c>
      <c r="C10" s="39">
        <v>10906.63</v>
      </c>
      <c r="D10" s="52">
        <v>3</v>
      </c>
      <c r="E10" s="39">
        <v>7054.32</v>
      </c>
      <c r="F10" s="74">
        <v>1.26</v>
      </c>
      <c r="G10" s="39">
        <v>6.4999999999999997E-4</v>
      </c>
      <c r="H10" s="71">
        <v>375131</v>
      </c>
      <c r="I10" s="39">
        <v>243.84</v>
      </c>
    </row>
    <row r="11" spans="2:13" x14ac:dyDescent="0.25">
      <c r="B11" s="27" t="s">
        <v>41</v>
      </c>
      <c r="C11" s="39"/>
      <c r="D11" s="28"/>
      <c r="E11" s="39"/>
      <c r="F11" s="28"/>
      <c r="G11" s="39"/>
      <c r="H11" s="28"/>
      <c r="I11" s="42">
        <v>301.2</v>
      </c>
    </row>
    <row r="12" spans="2:13" ht="15.75" thickBot="1" x14ac:dyDescent="0.3">
      <c r="B12" s="32"/>
      <c r="C12" s="40"/>
      <c r="D12" s="33"/>
      <c r="E12" s="40"/>
      <c r="F12" s="33"/>
      <c r="G12" s="40"/>
      <c r="H12" s="33"/>
      <c r="I12" s="40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3"/>
  <sheetViews>
    <sheetView workbookViewId="0">
      <selection activeCell="I13" sqref="I13"/>
    </sheetView>
  </sheetViews>
  <sheetFormatPr defaultRowHeight="15" x14ac:dyDescent="0.25"/>
  <cols>
    <col min="2" max="2" width="18.140625" customWidth="1"/>
    <col min="4" max="4" width="11.42578125" customWidth="1"/>
    <col min="5" max="5" width="10.7109375" customWidth="1"/>
    <col min="6" max="6" width="12.140625" customWidth="1"/>
    <col min="7" max="7" width="10.85546875" customWidth="1"/>
    <col min="8" max="8" width="10.5703125" customWidth="1"/>
    <col min="9" max="9" width="12" customWidth="1"/>
  </cols>
  <sheetData>
    <row r="3" spans="2:13" ht="15.75" x14ac:dyDescent="0.25">
      <c r="B3" s="13" t="s">
        <v>61</v>
      </c>
    </row>
    <row r="5" spans="2:13" ht="15.75" thickBot="1" x14ac:dyDescent="0.3"/>
    <row r="6" spans="2:13" ht="59.25" customHeight="1" thickBot="1" x14ac:dyDescent="0.3">
      <c r="B6" s="24" t="s">
        <v>62</v>
      </c>
      <c r="C6" s="37" t="s">
        <v>29</v>
      </c>
      <c r="D6" s="25" t="s">
        <v>30</v>
      </c>
      <c r="E6" s="37" t="s">
        <v>31</v>
      </c>
      <c r="F6" s="25" t="s">
        <v>32</v>
      </c>
      <c r="G6" s="37" t="s">
        <v>33</v>
      </c>
      <c r="H6" s="25" t="s">
        <v>34</v>
      </c>
      <c r="I6" s="37" t="s">
        <v>10</v>
      </c>
      <c r="J6" s="21"/>
      <c r="K6" s="21"/>
      <c r="L6" s="21"/>
      <c r="M6" s="21"/>
    </row>
    <row r="7" spans="2:13" s="20" customFormat="1" ht="15.75" thickBot="1" x14ac:dyDescent="0.3">
      <c r="B7" s="34">
        <v>1</v>
      </c>
      <c r="C7" s="38">
        <v>2</v>
      </c>
      <c r="D7" s="35">
        <v>3</v>
      </c>
      <c r="E7" s="38">
        <v>4</v>
      </c>
      <c r="F7" s="35">
        <v>5</v>
      </c>
      <c r="G7" s="38" t="s">
        <v>40</v>
      </c>
      <c r="H7" s="35">
        <v>7</v>
      </c>
      <c r="I7" s="38" t="s">
        <v>39</v>
      </c>
    </row>
    <row r="8" spans="2:13" ht="23.25" customHeight="1" x14ac:dyDescent="0.25">
      <c r="B8" s="31" t="s">
        <v>63</v>
      </c>
      <c r="C8" s="39" t="s">
        <v>66</v>
      </c>
      <c r="D8" s="28">
        <v>8</v>
      </c>
      <c r="E8" s="42">
        <v>7054.32</v>
      </c>
      <c r="F8" s="28">
        <v>1.54</v>
      </c>
      <c r="G8" s="41">
        <v>1.75E-3</v>
      </c>
      <c r="H8" s="44">
        <v>250</v>
      </c>
      <c r="I8" s="42">
        <f>G8*H8</f>
        <v>0.4375</v>
      </c>
    </row>
    <row r="9" spans="2:13" ht="22.5" customHeight="1" x14ac:dyDescent="0.25">
      <c r="B9" s="31" t="s">
        <v>64</v>
      </c>
      <c r="C9" s="39" t="s">
        <v>67</v>
      </c>
      <c r="D9" s="28">
        <v>1</v>
      </c>
      <c r="E9" s="42">
        <v>7054.32</v>
      </c>
      <c r="F9" s="28">
        <v>1.54</v>
      </c>
      <c r="G9" s="41">
        <v>2.2000000000000001E-4</v>
      </c>
      <c r="H9" s="44">
        <v>1800</v>
      </c>
      <c r="I9" s="42">
        <f t="shared" ref="I9" si="0">G9*H9</f>
        <v>0.39600000000000002</v>
      </c>
    </row>
    <row r="10" spans="2:13" ht="27.75" customHeight="1" x14ac:dyDescent="0.25">
      <c r="B10" s="31" t="s">
        <v>65</v>
      </c>
      <c r="C10" s="39" t="s">
        <v>67</v>
      </c>
      <c r="D10" s="52">
        <v>1</v>
      </c>
      <c r="E10" s="42">
        <v>7054.32</v>
      </c>
      <c r="F10" s="28">
        <v>1.54</v>
      </c>
      <c r="G10" s="41">
        <v>2.2000000000000001E-4</v>
      </c>
      <c r="H10" s="44">
        <v>200</v>
      </c>
      <c r="I10" s="42">
        <v>1.1299999999999999</v>
      </c>
    </row>
    <row r="11" spans="2:13" x14ac:dyDescent="0.25">
      <c r="B11" s="27" t="s">
        <v>96</v>
      </c>
      <c r="C11" s="39" t="s">
        <v>97</v>
      </c>
      <c r="D11" s="52">
        <v>40</v>
      </c>
      <c r="E11" s="39">
        <v>7054.32</v>
      </c>
      <c r="F11" s="52">
        <v>1.54</v>
      </c>
      <c r="G11" s="39">
        <v>8.7299999999999999E-3</v>
      </c>
      <c r="H11" s="82">
        <v>2237</v>
      </c>
      <c r="I11" s="39">
        <v>19.53</v>
      </c>
    </row>
    <row r="12" spans="2:13" x14ac:dyDescent="0.25">
      <c r="B12" s="27" t="s">
        <v>41</v>
      </c>
      <c r="C12" s="39"/>
      <c r="D12" s="28"/>
      <c r="E12" s="39"/>
      <c r="F12" s="28"/>
      <c r="G12" s="39"/>
      <c r="H12" s="28"/>
      <c r="I12" s="42">
        <v>21.5</v>
      </c>
    </row>
    <row r="13" spans="2:13" ht="15.75" thickBot="1" x14ac:dyDescent="0.3">
      <c r="B13" s="32"/>
      <c r="C13" s="40"/>
      <c r="D13" s="33"/>
      <c r="E13" s="40"/>
      <c r="F13" s="33"/>
      <c r="G13" s="40"/>
      <c r="H13" s="33"/>
      <c r="I13" s="40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0"/>
  <sheetViews>
    <sheetView tabSelected="1" workbookViewId="0">
      <selection activeCell="H11" sqref="H11"/>
    </sheetView>
  </sheetViews>
  <sheetFormatPr defaultRowHeight="15" x14ac:dyDescent="0.25"/>
  <cols>
    <col min="1" max="1" width="3.42578125" customWidth="1"/>
    <col min="2" max="2" width="18.140625" customWidth="1"/>
    <col min="4" max="4" width="11.42578125" customWidth="1"/>
    <col min="5" max="5" width="10.7109375" customWidth="1"/>
    <col min="6" max="6" width="12.140625" customWidth="1"/>
    <col min="7" max="8" width="10.85546875" customWidth="1"/>
    <col min="9" max="9" width="10.5703125" customWidth="1"/>
    <col min="10" max="10" width="12" customWidth="1"/>
    <col min="11" max="11" width="17.42578125" customWidth="1"/>
  </cols>
  <sheetData>
    <row r="3" spans="2:14" ht="15.75" x14ac:dyDescent="0.25">
      <c r="B3" s="13" t="s">
        <v>81</v>
      </c>
    </row>
    <row r="5" spans="2:14" ht="15.75" thickBot="1" x14ac:dyDescent="0.3"/>
    <row r="6" spans="2:14" ht="39" customHeight="1" thickBot="1" x14ac:dyDescent="0.3">
      <c r="B6" s="77" t="s">
        <v>68</v>
      </c>
      <c r="C6" s="78"/>
      <c r="D6" s="79"/>
      <c r="E6" s="77" t="s">
        <v>69</v>
      </c>
      <c r="F6" s="78"/>
      <c r="G6" s="78"/>
      <c r="H6" s="78"/>
      <c r="I6" s="78"/>
      <c r="J6" s="79"/>
      <c r="K6" s="80" t="s">
        <v>80</v>
      </c>
      <c r="L6" s="21"/>
      <c r="M6" s="21"/>
      <c r="N6" s="21"/>
    </row>
    <row r="7" spans="2:14" ht="36" customHeight="1" thickBot="1" x14ac:dyDescent="0.3">
      <c r="B7" s="53" t="s">
        <v>70</v>
      </c>
      <c r="C7" s="54" t="s">
        <v>71</v>
      </c>
      <c r="D7" s="57" t="s">
        <v>72</v>
      </c>
      <c r="E7" s="55" t="s">
        <v>73</v>
      </c>
      <c r="F7" s="56" t="s">
        <v>74</v>
      </c>
      <c r="G7" s="55" t="s">
        <v>75</v>
      </c>
      <c r="H7" s="55" t="s">
        <v>76</v>
      </c>
      <c r="I7" s="58" t="s">
        <v>77</v>
      </c>
      <c r="J7" s="55" t="s">
        <v>78</v>
      </c>
      <c r="K7" s="81"/>
      <c r="L7" s="21"/>
      <c r="M7" s="21"/>
      <c r="N7" s="21"/>
    </row>
    <row r="8" spans="2:14" s="20" customFormat="1" ht="15.75" thickBot="1" x14ac:dyDescent="0.3">
      <c r="B8" s="34">
        <v>1</v>
      </c>
      <c r="C8" s="38">
        <v>2</v>
      </c>
      <c r="D8" s="35">
        <v>3</v>
      </c>
      <c r="E8" s="38">
        <v>4</v>
      </c>
      <c r="F8" s="35">
        <v>5</v>
      </c>
      <c r="G8" s="38">
        <v>6</v>
      </c>
      <c r="H8" s="38">
        <v>7</v>
      </c>
      <c r="I8" s="35">
        <v>8</v>
      </c>
      <c r="J8" s="38">
        <v>9</v>
      </c>
      <c r="K8" s="38">
        <v>10</v>
      </c>
    </row>
    <row r="9" spans="2:14" ht="15" customHeight="1" x14ac:dyDescent="0.25">
      <c r="B9" s="59"/>
      <c r="C9" s="60"/>
      <c r="D9" s="61"/>
      <c r="E9" s="60"/>
      <c r="F9" s="61"/>
      <c r="G9" s="62"/>
      <c r="H9" s="62"/>
      <c r="I9" s="63"/>
      <c r="J9" s="47"/>
      <c r="K9" s="39"/>
    </row>
    <row r="10" spans="2:14" ht="22.5" customHeight="1" thickBot="1" x14ac:dyDescent="0.3">
      <c r="B10" s="68">
        <v>23.38</v>
      </c>
      <c r="C10" s="64">
        <v>5.6</v>
      </c>
      <c r="D10" s="65"/>
      <c r="E10" s="64">
        <v>8.11</v>
      </c>
      <c r="F10" s="65">
        <v>0</v>
      </c>
      <c r="G10" s="67">
        <v>0.53</v>
      </c>
      <c r="H10" s="67">
        <v>1.52</v>
      </c>
      <c r="I10" s="66">
        <v>301.2</v>
      </c>
      <c r="J10" s="67">
        <v>21.5</v>
      </c>
      <c r="K10" s="67">
        <f>B10+K13+C10+D10+E10+F10+G10+H10+I10+J10</f>
        <v>361.84</v>
      </c>
    </row>
  </sheetData>
  <mergeCells count="3">
    <mergeCell ref="B6:D6"/>
    <mergeCell ref="E6:J6"/>
    <mergeCell ref="K6:K7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оплата</vt:lpstr>
      <vt:lpstr>Матер.</vt:lpstr>
      <vt:lpstr>коммун.</vt:lpstr>
      <vt:lpstr>сод.недв.</vt:lpstr>
      <vt:lpstr>сод.движ. имущ., связь</vt:lpstr>
      <vt:lpstr>Оплата не связ. с услугой</vt:lpstr>
      <vt:lpstr>прочие общ.</vt:lpstr>
      <vt:lpstr>Базов.нормит.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2015-12-07T08:22:21Z</dcterms:modified>
</cp:coreProperties>
</file>